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240" windowHeight="11712" activeTab="1"/>
  </bookViews>
  <sheets>
    <sheet name="Прилож 3" sheetId="1" r:id="rId1"/>
    <sheet name="прилож 4" sheetId="2" r:id="rId2"/>
  </sheets>
  <definedNames>
    <definedName name="_xlnm._FilterDatabase" localSheetId="1" hidden="1">'прилож 4'!$A$6:$G$6</definedName>
    <definedName name="_xlnm.Print_Titles" localSheetId="1">'прилож 4'!$4:$5</definedName>
    <definedName name="_xlnm.Print_Area" localSheetId="0">'Прилож 3'!$A$1:$G$52</definedName>
    <definedName name="_xlnm.Print_Area" localSheetId="1">'прилож 4'!$A$1:$G$75</definedName>
  </definedNames>
  <calcPr fullCalcOnLoad="1"/>
</workbook>
</file>

<file path=xl/sharedStrings.xml><?xml version="1.0" encoding="utf-8"?>
<sst xmlns="http://schemas.openxmlformats.org/spreadsheetml/2006/main" count="172" uniqueCount="53">
  <si>
    <t>Статус</t>
  </si>
  <si>
    <t>Всего</t>
  </si>
  <si>
    <t>Муниципальная программа</t>
  </si>
  <si>
    <t>Источники финансирования</t>
  </si>
  <si>
    <t>федеральный бюджет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</si>
  <si>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</si>
  <si>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</si>
  <si>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</si>
  <si>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</si>
  <si>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Сбор, транспортировка, утилизация биологических отходов</t>
  </si>
  <si>
    <t>Ответственный исполнитель, соисполнитель, участник</t>
  </si>
  <si>
    <t>Ресурсное обеспечение реализации муниципальной программы за счет средств городского бюджета</t>
  </si>
  <si>
    <t>Оказание услуг по отлову, содержанию, утилизации безнадзорных животных</t>
  </si>
  <si>
    <t>Предоставление субвенций муниципальным образованиям в целях реализации закона Еврейской автономной области от 29.10.2014 № 605-ОЗ «О наделении органов местного самоуправления муниципальных образований Еврейской автономной области отдельными государственными полномочиями по организации проведения отдельных мероприятий по предупреждению и ликвидации болезней животных и защите населения от болезней общих для человека и животных»</t>
  </si>
  <si>
    <t>Мероприятия текущего периода</t>
  </si>
  <si>
    <t>Кредиторская задолженность за предыдущий период</t>
  </si>
  <si>
    <t>Мероприятия текущего периода, в т.ч.:</t>
  </si>
  <si>
    <t>Обеспечение экологической безопасности и охраны окружающей среды в муниципальном образовании «Город Биробиджан» Еврейской автономной области в 2020-2022 годах</t>
  </si>
  <si>
    <t>2020 год</t>
  </si>
  <si>
    <t>2021 год</t>
  </si>
  <si>
    <t>2022 год</t>
  </si>
  <si>
    <t>Участник 1 - управление ЖКХ мэрии города</t>
  </si>
  <si>
    <t>Участник 2 - подрядные организации</t>
  </si>
  <si>
    <t>Ответственный исполнитель 1 (соисполнитель 1, участник 1) - управление ЖКХ мэрии города</t>
  </si>
  <si>
    <t>Основное мероприятие 1</t>
  </si>
  <si>
    <t>Мероприятие 1.1</t>
  </si>
  <si>
    <t>Мероприятие 1.2</t>
  </si>
  <si>
    <t>Основное мероприятие 2</t>
  </si>
  <si>
    <t>Мероприятие 2.1</t>
  </si>
  <si>
    <t xml:space="preserve">Мероприятия по защите населения от болезней, общих для человека и животных, и созданию на территории муниципального образования «Город Биробиджан» Еврейской автономной области экологически безопасной среды для жизнедеятельности населения </t>
  </si>
  <si>
    <t>Мероприятие 1.3</t>
  </si>
  <si>
    <t>Мероприятия по защите населения от болезней, общих для человека и животных, и созданию на территории муниципального образования «Город Биробиджан» Еврейской автономной области экологически безопасной среды для жизнедеятельности населения</t>
  </si>
  <si>
    <t>Наименование муниципальной программы, подпрограммы, основного мероприятия, мероприятия</t>
  </si>
  <si>
    <t>Объемы бюджетных ассигнований* (тыс. рублей), годы</t>
  </si>
  <si>
    <t>Оценка расходов* (тыс. рублей), годы</t>
  </si>
  <si>
    <t>Мероприятия по строительству, реконструкции, ремонту и эксплуатации зданий и сооружений, находящихся на территории муниципального образования «Город Биробиджан» Еврейской автономной области</t>
  </si>
  <si>
    <t>Сбор, транспортировка, утилизация биологических отходов на территории городского округа</t>
  </si>
  <si>
    <t xml:space="preserve">Приложение 3
к муниципальной программе «Обеспечение экологической безопасности и охраны окружающей среды в муниципальном образовании «Город Биробиджан» Еврейской автономной области в 2020-2022 годах»
</t>
  </si>
  <si>
    <t xml:space="preserve">Приложение 4
к муниципальной программе «Обеспечение экологической безопасности и охраны окружающей среды в муниципальном образовании «Город Биробиджан» Еврейской автономной области в 2020-2022 годах»
</t>
  </si>
  <si>
    <t>Всего, в том числе:</t>
  </si>
  <si>
    <t>Мероприятие 2.2</t>
  </si>
  <si>
    <t>Мероприятия, направленные на осуществление деятельности по обращению с животными без владельцев на территории городского округа</t>
  </si>
  <si>
    <t>Мероприятие 2.3</t>
  </si>
  <si>
    <t>Ликвидация битумных ям на территории городского округа</t>
  </si>
  <si>
    <t>Мероприятие 2.4</t>
  </si>
  <si>
    <t xml:space="preserve">Разработка деклараций безопасности гидротехнических сооружений городского округа, в том числе по объектам:                                                                           
- правобережная защитная дамба на реке Бира в                                    г. Биробиджан
                                           </t>
  </si>
  <si>
    <t>Экспертиза и сопровождение деклараций безопасности гидротехнических сооружений городского округа, в том числе по объектам:                                                                                  
- правобережная защитная дамба на реке Бира в                                    г. Биробиджан</t>
  </si>
  <si>
    <t xml:space="preserve">Разработка деклараций безопасности гидротехнических сооружений городского округа, в том числе по объектам:                                      
- правобережная защитная дамба на реке Бира в                                    г. Биробиджан
                                                  </t>
  </si>
  <si>
    <t xml:space="preserve">Экспертиза и сопровождение деклараций безопасности гидротехнических сооружений городского округа, в том числе по объектам:                                                                                  
- правобережная защитная дамба на реке Бира в                                    г. Биробиджан
                                              </t>
  </si>
  <si>
    <t>Строительство защитной дамбы п. Тукалевский в черте                  г. Биробиджана ЕАО от затопления водами реки Большая Бира</t>
  </si>
  <si>
    <t>Строительство защитной дамбы п. Тукалевский в черте                 г. Биробиджана ЕАО от затопления водами реки Большая Бира</t>
  </si>
  <si>
    <t xml:space="preserve">Ликвидация несанкционированных мест размещения твердых коммунальных отходов в лесопарковых и водоохранных зонах на территории городского округа, в том числе по объектам:                                                                            - территория городского округа в районе                                                                                   ул. Индустриальной;
- территория городского округа в районе ул. Советской;
- территория городского округа в районе ул. Косникова,                                   ул. Космонавтов, ул. Фурманова;  
- территория городского округа в районе ул. 9 Пятилетки;
- территория городского округа в районе ул. Юбилейной;
- территория городского округа в районе ул. Кавказской;
- территория городского округа в районе                                                                                       ул. Бирофельдской;
- территория городского округа в районе ул. Лермонтова;
- территория городского округа в районе пер. Аремовского;
- территория городского округа в районе ул. Рабочей,                                                                                               ул. Тихонькой, ул. Садовой, ул. Серышева;
- территория городского округа в районе                                                              ул. Кооперативной;
- территория городского округа в районе ул. Биршоссе 2 км;
- территория городского округа в районе ул. Любы Вассерман
</t>
  </si>
  <si>
    <t xml:space="preserve">Ликвидация несанкционированных мест размещения твердых коммунальных отходов в лесопарковых и водоохранных зонах на территории городского округа, в том числе по объектам:                                                                            - территория городского округа в районе                                                                                   ул. Индустриальной;
- территория городского округа в районе                                                                             ул. Советской;
- территория городского округа в районе ул. Косникова,                                                                          ул. Космонавтов, ул. Фурманова;  
- территория городского округа в районе ул. 9 Пятилетки;
- территория городского округа в районе ул. Юбилейной;
- территория городского округа в районе ул. Кавказской;
- территория городского округа в районе                                                                                       ул. Бирофельдской;
- территория городского округа в районе ул. Лермонтова;
- территория городского округа в районе пер. Аремовского;
- территория городского округа в районе ул. Рабочей,                                                                                               ул. Тихонькой, ул. Садовой, ул. Серышева;
- территория городского округа в районе                                                              ул. Кооперативной;
- территория городского округа в районе ул. Биршоссе 2 км;
- территория городского округа в районе ул. Любы Вассерман                                            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</si>
</sst>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horizontal="center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wrapText="1"/>
    </xf>
    <xf numFmtId="175" fontId="24" fillId="0" borderId="0" xfId="0" applyNumberFormat="1" applyFont="1" applyFill="1" applyAlignment="1">
      <alignment/>
    </xf>
    <xf numFmtId="180" fontId="24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Normal="85" zoomScaleSheetLayoutView="80" zoomScalePageLayoutView="0" workbookViewId="0" topLeftCell="A43">
      <selection activeCell="A43" sqref="A1:IV16384"/>
    </sheetView>
  </sheetViews>
  <sheetFormatPr defaultColWidth="9.140625" defaultRowHeight="15"/>
  <cols>
    <col min="1" max="1" width="29.57421875" style="5" customWidth="1"/>
    <col min="2" max="2" width="61.7109375" style="5" customWidth="1"/>
    <col min="3" max="3" width="44.7109375" style="5" customWidth="1"/>
    <col min="4" max="6" width="14.7109375" style="5" customWidth="1"/>
    <col min="7" max="7" width="17.140625" style="5" customWidth="1"/>
    <col min="8" max="16384" width="8.8515625" style="3" customWidth="1"/>
  </cols>
  <sheetData>
    <row r="1" spans="3:7" ht="115.5" customHeight="1">
      <c r="C1" s="6"/>
      <c r="D1" s="29" t="s">
        <v>37</v>
      </c>
      <c r="E1" s="29"/>
      <c r="F1" s="29"/>
      <c r="G1" s="29"/>
    </row>
    <row r="2" spans="3:7" ht="15" customHeight="1">
      <c r="C2" s="6"/>
      <c r="D2" s="10"/>
      <c r="E2" s="10"/>
      <c r="F2" s="10"/>
      <c r="G2" s="10"/>
    </row>
    <row r="3" spans="1:7" ht="23.25" customHeight="1">
      <c r="A3" s="30" t="s">
        <v>11</v>
      </c>
      <c r="B3" s="30"/>
      <c r="C3" s="30"/>
      <c r="D3" s="30"/>
      <c r="E3" s="30"/>
      <c r="F3" s="30"/>
      <c r="G3" s="30"/>
    </row>
    <row r="5" spans="1:7" ht="38.25" customHeight="1">
      <c r="A5" s="28" t="s">
        <v>0</v>
      </c>
      <c r="B5" s="28" t="s">
        <v>32</v>
      </c>
      <c r="C5" s="28" t="s">
        <v>10</v>
      </c>
      <c r="D5" s="28" t="s">
        <v>33</v>
      </c>
      <c r="E5" s="28"/>
      <c r="F5" s="28"/>
      <c r="G5" s="28"/>
    </row>
    <row r="6" spans="1:7" ht="15">
      <c r="A6" s="28"/>
      <c r="B6" s="28"/>
      <c r="C6" s="28"/>
      <c r="D6" s="9" t="s">
        <v>1</v>
      </c>
      <c r="E6" s="9" t="s">
        <v>18</v>
      </c>
      <c r="F6" s="9" t="s">
        <v>19</v>
      </c>
      <c r="G6" s="9" t="s">
        <v>20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1" customHeight="1">
      <c r="A8" s="27" t="s">
        <v>2</v>
      </c>
      <c r="B8" s="27" t="s">
        <v>17</v>
      </c>
      <c r="C8" s="11" t="s">
        <v>39</v>
      </c>
      <c r="D8" s="13">
        <f aca="true" t="shared" si="0" ref="D8:D17">SUM(E8:G8)</f>
        <v>3311</v>
      </c>
      <c r="E8" s="13">
        <f>E9+E10</f>
        <v>811</v>
      </c>
      <c r="F8" s="13">
        <f>F9+F10</f>
        <v>2200</v>
      </c>
      <c r="G8" s="13">
        <f>G9+G10</f>
        <v>300</v>
      </c>
    </row>
    <row r="9" spans="1:7" ht="23.25" customHeight="1">
      <c r="A9" s="27"/>
      <c r="B9" s="27"/>
      <c r="C9" s="8" t="s">
        <v>16</v>
      </c>
      <c r="D9" s="14">
        <f t="shared" si="0"/>
        <v>3311</v>
      </c>
      <c r="E9" s="14">
        <f>E11-E10</f>
        <v>811</v>
      </c>
      <c r="F9" s="14">
        <f>F11-F10</f>
        <v>2200</v>
      </c>
      <c r="G9" s="14">
        <f>G11-G10</f>
        <v>300</v>
      </c>
    </row>
    <row r="10" spans="1:7" ht="33" customHeight="1">
      <c r="A10" s="27"/>
      <c r="B10" s="27"/>
      <c r="C10" s="8" t="s">
        <v>15</v>
      </c>
      <c r="D10" s="14">
        <f t="shared" si="0"/>
        <v>0</v>
      </c>
      <c r="E10" s="14">
        <f aca="true" t="shared" si="1" ref="E10:G12">E15+E30</f>
        <v>0</v>
      </c>
      <c r="F10" s="14">
        <f t="shared" si="1"/>
        <v>0</v>
      </c>
      <c r="G10" s="14">
        <f t="shared" si="1"/>
        <v>0</v>
      </c>
    </row>
    <row r="11" spans="1:7" ht="49.5" customHeight="1">
      <c r="A11" s="27"/>
      <c r="B11" s="27"/>
      <c r="C11" s="8" t="s">
        <v>23</v>
      </c>
      <c r="D11" s="14">
        <f t="shared" si="0"/>
        <v>3311</v>
      </c>
      <c r="E11" s="14">
        <f t="shared" si="1"/>
        <v>811</v>
      </c>
      <c r="F11" s="14">
        <f t="shared" si="1"/>
        <v>2200</v>
      </c>
      <c r="G11" s="14">
        <f t="shared" si="1"/>
        <v>300</v>
      </c>
    </row>
    <row r="12" spans="1:7" ht="18" customHeight="1">
      <c r="A12" s="27"/>
      <c r="B12" s="27"/>
      <c r="C12" s="8" t="s">
        <v>22</v>
      </c>
      <c r="D12" s="14">
        <f t="shared" si="0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</row>
    <row r="13" spans="1:7" ht="19.5" customHeight="1">
      <c r="A13" s="27" t="s">
        <v>24</v>
      </c>
      <c r="B13" s="27" t="s">
        <v>35</v>
      </c>
      <c r="C13" s="11" t="s">
        <v>39</v>
      </c>
      <c r="D13" s="13">
        <f t="shared" si="0"/>
        <v>511</v>
      </c>
      <c r="E13" s="13">
        <f>E14+E15</f>
        <v>511</v>
      </c>
      <c r="F13" s="13">
        <f>F14+F15</f>
        <v>0</v>
      </c>
      <c r="G13" s="13">
        <f>G14+G15</f>
        <v>0</v>
      </c>
    </row>
    <row r="14" spans="1:7" ht="15">
      <c r="A14" s="27"/>
      <c r="B14" s="27"/>
      <c r="C14" s="8" t="s">
        <v>14</v>
      </c>
      <c r="D14" s="14">
        <f t="shared" si="0"/>
        <v>511</v>
      </c>
      <c r="E14" s="14">
        <f>E16-E15</f>
        <v>511</v>
      </c>
      <c r="F14" s="14">
        <f>F16-F15</f>
        <v>0</v>
      </c>
      <c r="G14" s="14">
        <f>G16-G15</f>
        <v>0</v>
      </c>
    </row>
    <row r="15" spans="1:7" ht="30.75">
      <c r="A15" s="27"/>
      <c r="B15" s="27"/>
      <c r="C15" s="8" t="s">
        <v>15</v>
      </c>
      <c r="D15" s="14">
        <f t="shared" si="0"/>
        <v>0</v>
      </c>
      <c r="E15" s="14">
        <v>0</v>
      </c>
      <c r="F15" s="14">
        <v>0</v>
      </c>
      <c r="G15" s="14">
        <v>0</v>
      </c>
    </row>
    <row r="16" spans="1:7" ht="21" customHeight="1">
      <c r="A16" s="27"/>
      <c r="B16" s="27"/>
      <c r="C16" s="8" t="s">
        <v>21</v>
      </c>
      <c r="D16" s="14">
        <f t="shared" si="0"/>
        <v>511</v>
      </c>
      <c r="E16" s="14">
        <f>E19+E22+E26</f>
        <v>511</v>
      </c>
      <c r="F16" s="14">
        <f>F19+F22+F26</f>
        <v>0</v>
      </c>
      <c r="G16" s="14">
        <f>G19+G22+G26</f>
        <v>0</v>
      </c>
    </row>
    <row r="17" spans="1:7" ht="21" customHeight="1">
      <c r="A17" s="27"/>
      <c r="B17" s="27"/>
      <c r="C17" s="8" t="s">
        <v>22</v>
      </c>
      <c r="D17" s="14">
        <f t="shared" si="0"/>
        <v>0</v>
      </c>
      <c r="E17" s="14">
        <f>E20</f>
        <v>0</v>
      </c>
      <c r="F17" s="14">
        <f>F20</f>
        <v>0</v>
      </c>
      <c r="G17" s="14">
        <f>G20</f>
        <v>0</v>
      </c>
    </row>
    <row r="18" spans="1:7" ht="18" customHeight="1">
      <c r="A18" s="24" t="s">
        <v>25</v>
      </c>
      <c r="B18" s="24" t="s">
        <v>49</v>
      </c>
      <c r="C18" s="8" t="s">
        <v>39</v>
      </c>
      <c r="D18" s="14">
        <f>E18+F18+G18</f>
        <v>509.6</v>
      </c>
      <c r="E18" s="14">
        <f>E19+E20</f>
        <v>509.6</v>
      </c>
      <c r="F18" s="14">
        <f>F19+F20</f>
        <v>0</v>
      </c>
      <c r="G18" s="14">
        <f>G19+G20</f>
        <v>0</v>
      </c>
    </row>
    <row r="19" spans="1:7" ht="18.75" customHeight="1">
      <c r="A19" s="25"/>
      <c r="B19" s="25"/>
      <c r="C19" s="8" t="s">
        <v>21</v>
      </c>
      <c r="D19" s="14">
        <f>SUM(E19:G19)</f>
        <v>509.6</v>
      </c>
      <c r="E19" s="14">
        <f>333.3+176.3</f>
        <v>509.6</v>
      </c>
      <c r="F19" s="14">
        <v>0</v>
      </c>
      <c r="G19" s="14">
        <v>0</v>
      </c>
    </row>
    <row r="20" spans="1:7" ht="19.5" customHeight="1">
      <c r="A20" s="26"/>
      <c r="B20" s="26"/>
      <c r="C20" s="8" t="s">
        <v>22</v>
      </c>
      <c r="D20" s="14">
        <f>SUM(E20:G20)</f>
        <v>0</v>
      </c>
      <c r="E20" s="14">
        <v>0</v>
      </c>
      <c r="F20" s="14">
        <v>0</v>
      </c>
      <c r="G20" s="14">
        <v>0</v>
      </c>
    </row>
    <row r="21" spans="1:7" ht="33" customHeight="1">
      <c r="A21" s="23" t="s">
        <v>26</v>
      </c>
      <c r="B21" s="23" t="s">
        <v>45</v>
      </c>
      <c r="C21" s="8" t="s">
        <v>39</v>
      </c>
      <c r="D21" s="14">
        <f>E21+F21+G21</f>
        <v>0.6999999999999886</v>
      </c>
      <c r="E21" s="14">
        <f>E22+E23</f>
        <v>0.6999999999999886</v>
      </c>
      <c r="F21" s="14">
        <f>F22+F23</f>
        <v>0</v>
      </c>
      <c r="G21" s="14">
        <f>G22+G23</f>
        <v>0</v>
      </c>
    </row>
    <row r="22" spans="1:7" ht="33" customHeight="1">
      <c r="A22" s="23"/>
      <c r="B22" s="23"/>
      <c r="C22" s="8" t="s">
        <v>21</v>
      </c>
      <c r="D22" s="14">
        <f>SUM(E22:G22)</f>
        <v>0.6999999999999886</v>
      </c>
      <c r="E22" s="14">
        <f>260-176.3-83</f>
        <v>0.6999999999999886</v>
      </c>
      <c r="F22" s="14">
        <f>260+40-300</f>
        <v>0</v>
      </c>
      <c r="G22" s="14">
        <f>260+140-400</f>
        <v>0</v>
      </c>
    </row>
    <row r="23" spans="1:7" ht="33" customHeight="1">
      <c r="A23" s="23"/>
      <c r="B23" s="23"/>
      <c r="C23" s="8" t="s">
        <v>22</v>
      </c>
      <c r="D23" s="14">
        <f>SUM(E23:G23)</f>
        <v>0</v>
      </c>
      <c r="E23" s="14">
        <v>0</v>
      </c>
      <c r="F23" s="14">
        <v>0</v>
      </c>
      <c r="G23" s="14">
        <v>0</v>
      </c>
    </row>
    <row r="24" spans="1:7" ht="1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</row>
    <row r="25" spans="1:7" ht="39" customHeight="1">
      <c r="A25" s="23" t="s">
        <v>30</v>
      </c>
      <c r="B25" s="23" t="s">
        <v>46</v>
      </c>
      <c r="C25" s="8" t="s">
        <v>39</v>
      </c>
      <c r="D25" s="14">
        <f>E25+F25+G25</f>
        <v>0.6999999999999886</v>
      </c>
      <c r="E25" s="14">
        <f>E26+E27</f>
        <v>0.6999999999999886</v>
      </c>
      <c r="F25" s="14">
        <f>F26+F27</f>
        <v>0</v>
      </c>
      <c r="G25" s="14">
        <f>G26+G27</f>
        <v>0</v>
      </c>
    </row>
    <row r="26" spans="1:7" ht="39" customHeight="1">
      <c r="A26" s="23"/>
      <c r="B26" s="23"/>
      <c r="C26" s="8" t="s">
        <v>21</v>
      </c>
      <c r="D26" s="14">
        <f>E26+F26+G26</f>
        <v>0.6999999999999886</v>
      </c>
      <c r="E26" s="14">
        <f>140.7-140</f>
        <v>0.6999999999999886</v>
      </c>
      <c r="F26" s="14">
        <f>140+160-300</f>
        <v>0</v>
      </c>
      <c r="G26" s="14">
        <f>140+60-200</f>
        <v>0</v>
      </c>
    </row>
    <row r="27" spans="1:7" ht="39" customHeight="1">
      <c r="A27" s="23"/>
      <c r="B27" s="23"/>
      <c r="C27" s="8" t="s">
        <v>22</v>
      </c>
      <c r="D27" s="14">
        <f>E27+F27+G27</f>
        <v>0</v>
      </c>
      <c r="E27" s="14">
        <v>0</v>
      </c>
      <c r="F27" s="14">
        <v>0</v>
      </c>
      <c r="G27" s="14">
        <v>0</v>
      </c>
    </row>
    <row r="28" spans="1:7" ht="15">
      <c r="A28" s="27" t="s">
        <v>27</v>
      </c>
      <c r="B28" s="27" t="s">
        <v>31</v>
      </c>
      <c r="C28" s="11" t="s">
        <v>1</v>
      </c>
      <c r="D28" s="13">
        <f aca="true" t="shared" si="2" ref="D28:D33">SUM(E28:G28)</f>
        <v>2800</v>
      </c>
      <c r="E28" s="13">
        <f>E29+E30</f>
        <v>300</v>
      </c>
      <c r="F28" s="13">
        <f>F29+F30</f>
        <v>2200</v>
      </c>
      <c r="G28" s="13">
        <f>G29+G30</f>
        <v>300</v>
      </c>
    </row>
    <row r="29" spans="1:7" ht="24" customHeight="1">
      <c r="A29" s="27"/>
      <c r="B29" s="27"/>
      <c r="C29" s="8" t="s">
        <v>14</v>
      </c>
      <c r="D29" s="14">
        <f t="shared" si="2"/>
        <v>2800</v>
      </c>
      <c r="E29" s="14">
        <f>E31+E32</f>
        <v>300</v>
      </c>
      <c r="F29" s="14">
        <f>F31+F32</f>
        <v>2200</v>
      </c>
      <c r="G29" s="14">
        <f>G31+G32</f>
        <v>300</v>
      </c>
    </row>
    <row r="30" spans="1:7" ht="30.75">
      <c r="A30" s="27"/>
      <c r="B30" s="27"/>
      <c r="C30" s="8" t="s">
        <v>15</v>
      </c>
      <c r="D30" s="14">
        <f t="shared" si="2"/>
        <v>0</v>
      </c>
      <c r="E30" s="14">
        <v>0</v>
      </c>
      <c r="F30" s="14">
        <v>0</v>
      </c>
      <c r="G30" s="14">
        <v>0</v>
      </c>
    </row>
    <row r="31" spans="1:7" ht="23.25" customHeight="1">
      <c r="A31" s="27"/>
      <c r="B31" s="27"/>
      <c r="C31" s="8" t="s">
        <v>21</v>
      </c>
      <c r="D31" s="14">
        <f t="shared" si="2"/>
        <v>2800</v>
      </c>
      <c r="E31" s="14">
        <f>E38+E41+E44+E47</f>
        <v>300</v>
      </c>
      <c r="F31" s="14">
        <f>F38+F41+F44+F47</f>
        <v>2200</v>
      </c>
      <c r="G31" s="14">
        <f>G38+G41+G44+G47</f>
        <v>300</v>
      </c>
    </row>
    <row r="32" spans="1:7" ht="18" customHeight="1">
      <c r="A32" s="27"/>
      <c r="B32" s="27"/>
      <c r="C32" s="8" t="s">
        <v>22</v>
      </c>
      <c r="D32" s="14">
        <f t="shared" si="2"/>
        <v>0</v>
      </c>
      <c r="E32" s="14">
        <f>E36+E39</f>
        <v>0</v>
      </c>
      <c r="F32" s="14">
        <f>F36+F39</f>
        <v>0</v>
      </c>
      <c r="G32" s="14">
        <f>G36+G39</f>
        <v>0</v>
      </c>
    </row>
    <row r="33" spans="1:7" ht="161.25" customHeight="1" hidden="1">
      <c r="A33" s="8"/>
      <c r="B33" s="11" t="s">
        <v>13</v>
      </c>
      <c r="C33" s="11" t="s">
        <v>1</v>
      </c>
      <c r="D33" s="13">
        <f t="shared" si="2"/>
        <v>0</v>
      </c>
      <c r="E33" s="13">
        <f>E34</f>
        <v>0</v>
      </c>
      <c r="F33" s="13">
        <f>F34</f>
        <v>0</v>
      </c>
      <c r="G33" s="13">
        <f>G34</f>
        <v>0</v>
      </c>
    </row>
    <row r="34" spans="1:7" ht="18.75" customHeight="1" hidden="1">
      <c r="A34" s="24" t="s">
        <v>28</v>
      </c>
      <c r="B34" s="24" t="s">
        <v>12</v>
      </c>
      <c r="C34" s="8" t="s">
        <v>1</v>
      </c>
      <c r="D34" s="14">
        <f>E34+F34+G34</f>
        <v>0</v>
      </c>
      <c r="E34" s="14">
        <f>E35+E36</f>
        <v>0</v>
      </c>
      <c r="F34" s="14">
        <f>F35+F36</f>
        <v>0</v>
      </c>
      <c r="G34" s="14">
        <f>G35+G36</f>
        <v>0</v>
      </c>
    </row>
    <row r="35" spans="1:7" ht="21" customHeight="1" hidden="1">
      <c r="A35" s="25"/>
      <c r="B35" s="25"/>
      <c r="C35" s="8" t="s">
        <v>21</v>
      </c>
      <c r="D35" s="14">
        <f aca="true" t="shared" si="3" ref="D35:D42">SUM(E35:G35)</f>
        <v>0</v>
      </c>
      <c r="E35" s="14">
        <v>0</v>
      </c>
      <c r="F35" s="14">
        <v>0</v>
      </c>
      <c r="G35" s="14">
        <v>0</v>
      </c>
    </row>
    <row r="36" spans="1:7" ht="24" customHeight="1" hidden="1">
      <c r="A36" s="26"/>
      <c r="B36" s="26"/>
      <c r="C36" s="8" t="s">
        <v>22</v>
      </c>
      <c r="D36" s="14">
        <f t="shared" si="3"/>
        <v>0</v>
      </c>
      <c r="E36" s="14">
        <v>0</v>
      </c>
      <c r="F36" s="14">
        <v>0</v>
      </c>
      <c r="G36" s="14">
        <v>0</v>
      </c>
    </row>
    <row r="37" spans="1:7" ht="15" customHeight="1">
      <c r="A37" s="23" t="s">
        <v>28</v>
      </c>
      <c r="B37" s="23" t="s">
        <v>9</v>
      </c>
      <c r="C37" s="8" t="s">
        <v>39</v>
      </c>
      <c r="D37" s="14">
        <f t="shared" si="3"/>
        <v>900</v>
      </c>
      <c r="E37" s="14">
        <f>E38+E39</f>
        <v>300</v>
      </c>
      <c r="F37" s="14">
        <f>F38+F39</f>
        <v>300</v>
      </c>
      <c r="G37" s="14">
        <f>G38+G39</f>
        <v>300</v>
      </c>
    </row>
    <row r="38" spans="1:7" ht="21" customHeight="1">
      <c r="A38" s="23"/>
      <c r="B38" s="23"/>
      <c r="C38" s="8" t="s">
        <v>21</v>
      </c>
      <c r="D38" s="14">
        <f t="shared" si="3"/>
        <v>900</v>
      </c>
      <c r="E38" s="14">
        <v>300</v>
      </c>
      <c r="F38" s="14">
        <v>300</v>
      </c>
      <c r="G38" s="14">
        <v>300</v>
      </c>
    </row>
    <row r="39" spans="1:7" ht="25.5" customHeight="1">
      <c r="A39" s="23"/>
      <c r="B39" s="23"/>
      <c r="C39" s="8" t="s">
        <v>22</v>
      </c>
      <c r="D39" s="14">
        <f t="shared" si="3"/>
        <v>0</v>
      </c>
      <c r="E39" s="14">
        <v>0</v>
      </c>
      <c r="F39" s="14">
        <v>0</v>
      </c>
      <c r="G39" s="14">
        <v>0</v>
      </c>
    </row>
    <row r="40" spans="1:7" ht="18" customHeight="1">
      <c r="A40" s="23" t="s">
        <v>40</v>
      </c>
      <c r="B40" s="23" t="s">
        <v>41</v>
      </c>
      <c r="C40" s="8" t="s">
        <v>39</v>
      </c>
      <c r="D40" s="14">
        <f t="shared" si="3"/>
        <v>0</v>
      </c>
      <c r="E40" s="14">
        <f>E41+E42</f>
        <v>0</v>
      </c>
      <c r="F40" s="14">
        <f>F41+F42</f>
        <v>0</v>
      </c>
      <c r="G40" s="14">
        <f>G41+G42</f>
        <v>0</v>
      </c>
    </row>
    <row r="41" spans="1:7" ht="21" customHeight="1">
      <c r="A41" s="23"/>
      <c r="B41" s="23"/>
      <c r="C41" s="8" t="s">
        <v>21</v>
      </c>
      <c r="D41" s="14">
        <f t="shared" si="3"/>
        <v>0</v>
      </c>
      <c r="E41" s="14">
        <v>0</v>
      </c>
      <c r="F41" s="14">
        <v>0</v>
      </c>
      <c r="G41" s="14">
        <v>0</v>
      </c>
    </row>
    <row r="42" spans="1:7" ht="25.5" customHeight="1">
      <c r="A42" s="23"/>
      <c r="B42" s="23"/>
      <c r="C42" s="8" t="s">
        <v>22</v>
      </c>
      <c r="D42" s="14">
        <f t="shared" si="3"/>
        <v>0</v>
      </c>
      <c r="E42" s="14">
        <v>0</v>
      </c>
      <c r="F42" s="14">
        <v>0</v>
      </c>
      <c r="G42" s="14">
        <v>0</v>
      </c>
    </row>
    <row r="43" spans="1:7" ht="18" customHeight="1">
      <c r="A43" s="23" t="s">
        <v>42</v>
      </c>
      <c r="B43" s="24" t="s">
        <v>43</v>
      </c>
      <c r="C43" s="8" t="s">
        <v>39</v>
      </c>
      <c r="D43" s="14">
        <f aca="true" t="shared" si="4" ref="D43:D48">SUM(E43:G43)</f>
        <v>300</v>
      </c>
      <c r="E43" s="14">
        <f>E44+E45</f>
        <v>0</v>
      </c>
      <c r="F43" s="14">
        <f>F44+F45</f>
        <v>300</v>
      </c>
      <c r="G43" s="14">
        <f>G44+G45</f>
        <v>0</v>
      </c>
    </row>
    <row r="44" spans="1:7" ht="21" customHeight="1">
      <c r="A44" s="23"/>
      <c r="B44" s="25"/>
      <c r="C44" s="8" t="s">
        <v>21</v>
      </c>
      <c r="D44" s="14">
        <f t="shared" si="4"/>
        <v>300</v>
      </c>
      <c r="E44" s="14">
        <v>0</v>
      </c>
      <c r="F44" s="14">
        <f>0+300</f>
        <v>300</v>
      </c>
      <c r="G44" s="14">
        <f>0+300-300</f>
        <v>0</v>
      </c>
    </row>
    <row r="45" spans="1:7" ht="25.5" customHeight="1">
      <c r="A45" s="23"/>
      <c r="B45" s="26"/>
      <c r="C45" s="8" t="s">
        <v>22</v>
      </c>
      <c r="D45" s="14">
        <f t="shared" si="4"/>
        <v>0</v>
      </c>
      <c r="E45" s="14">
        <v>0</v>
      </c>
      <c r="F45" s="14">
        <v>0</v>
      </c>
      <c r="G45" s="14">
        <v>0</v>
      </c>
    </row>
    <row r="46" spans="1:7" ht="18" customHeight="1">
      <c r="A46" s="24" t="s">
        <v>44</v>
      </c>
      <c r="B46" s="32" t="s">
        <v>52</v>
      </c>
      <c r="C46" s="8" t="s">
        <v>39</v>
      </c>
      <c r="D46" s="14">
        <f t="shared" si="4"/>
        <v>1600</v>
      </c>
      <c r="E46" s="14">
        <f>E47+E48</f>
        <v>0</v>
      </c>
      <c r="F46" s="14">
        <f>F47+F48</f>
        <v>1600</v>
      </c>
      <c r="G46" s="14">
        <f>G47+G48</f>
        <v>0</v>
      </c>
    </row>
    <row r="47" spans="1:7" ht="32.25" customHeight="1">
      <c r="A47" s="25"/>
      <c r="B47" s="32"/>
      <c r="C47" s="8" t="s">
        <v>21</v>
      </c>
      <c r="D47" s="14">
        <f t="shared" si="4"/>
        <v>1600</v>
      </c>
      <c r="E47" s="14">
        <v>0</v>
      </c>
      <c r="F47" s="14">
        <f>0+1600</f>
        <v>1600</v>
      </c>
      <c r="G47" s="14">
        <f>0+1600-1600</f>
        <v>0</v>
      </c>
    </row>
    <row r="48" spans="1:7" ht="303" customHeight="1">
      <c r="A48" s="25"/>
      <c r="B48" s="32"/>
      <c r="C48" s="23" t="s">
        <v>22</v>
      </c>
      <c r="D48" s="31">
        <f t="shared" si="4"/>
        <v>0</v>
      </c>
      <c r="E48" s="31">
        <v>0</v>
      </c>
      <c r="F48" s="31">
        <v>0</v>
      </c>
      <c r="G48" s="31">
        <v>0</v>
      </c>
    </row>
    <row r="49" spans="1:7" ht="14.25" customHeight="1" hidden="1">
      <c r="A49" s="25"/>
      <c r="B49" s="32"/>
      <c r="C49" s="23"/>
      <c r="D49" s="31"/>
      <c r="E49" s="31"/>
      <c r="F49" s="31"/>
      <c r="G49" s="31"/>
    </row>
    <row r="50" spans="1:7" ht="18" customHeight="1">
      <c r="A50" s="26"/>
      <c r="B50" s="32"/>
      <c r="C50" s="23"/>
      <c r="D50" s="31"/>
      <c r="E50" s="31"/>
      <c r="F50" s="31"/>
      <c r="G50" s="31"/>
    </row>
  </sheetData>
  <sheetProtection/>
  <mergeCells count="33">
    <mergeCell ref="G48:G50"/>
    <mergeCell ref="B46:B50"/>
    <mergeCell ref="A46:A50"/>
    <mergeCell ref="C48:C50"/>
    <mergeCell ref="D48:D50"/>
    <mergeCell ref="E48:E50"/>
    <mergeCell ref="F48:F50"/>
    <mergeCell ref="D5:G5"/>
    <mergeCell ref="A18:A20"/>
    <mergeCell ref="D1:G1"/>
    <mergeCell ref="A13:A17"/>
    <mergeCell ref="B13:B17"/>
    <mergeCell ref="A8:A12"/>
    <mergeCell ref="B8:B12"/>
    <mergeCell ref="A3:G3"/>
    <mergeCell ref="C5:C6"/>
    <mergeCell ref="B5:B6"/>
    <mergeCell ref="B28:B32"/>
    <mergeCell ref="B25:B27"/>
    <mergeCell ref="B34:B36"/>
    <mergeCell ref="A28:A32"/>
    <mergeCell ref="A5:A6"/>
    <mergeCell ref="B21:B23"/>
    <mergeCell ref="A43:A45"/>
    <mergeCell ref="B43:B45"/>
    <mergeCell ref="A25:A27"/>
    <mergeCell ref="B18:B20"/>
    <mergeCell ref="A40:A42"/>
    <mergeCell ref="B40:B42"/>
    <mergeCell ref="B37:B39"/>
    <mergeCell ref="A37:A39"/>
    <mergeCell ref="A34:A36"/>
    <mergeCell ref="A21:A23"/>
  </mergeCells>
  <printOptions horizontalCentered="1"/>
  <pageMargins left="0.5905511811023623" right="0.5905511811023623" top="0.9448818897637796" bottom="0.5905511811023623" header="0.31496062992125984" footer="0.31496062992125984"/>
  <pageSetup fitToHeight="3" horizontalDpi="600" verticalDpi="600" orientation="landscape" paperSize="9" scale="66" r:id="rId1"/>
  <rowBreaks count="2" manualBreakCount="2">
    <brk id="23" max="6" man="1"/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90" zoomScaleNormal="85" zoomScaleSheetLayoutView="90" zoomScalePageLayoutView="0" workbookViewId="0" topLeftCell="A28">
      <selection activeCell="A37" sqref="A1:IV16384"/>
    </sheetView>
  </sheetViews>
  <sheetFormatPr defaultColWidth="9.140625" defaultRowHeight="15"/>
  <cols>
    <col min="1" max="1" width="30.7109375" style="1" customWidth="1"/>
    <col min="2" max="2" width="62.8515625" style="1" customWidth="1"/>
    <col min="3" max="3" width="37.7109375" style="1" customWidth="1"/>
    <col min="4" max="7" width="15.421875" style="1" customWidth="1"/>
    <col min="8" max="16384" width="8.8515625" style="3" customWidth="1"/>
  </cols>
  <sheetData>
    <row r="1" spans="2:7" ht="126" customHeight="1">
      <c r="B1" s="2"/>
      <c r="D1" s="29" t="s">
        <v>38</v>
      </c>
      <c r="E1" s="29"/>
      <c r="F1" s="29"/>
      <c r="G1" s="29"/>
    </row>
    <row r="2" spans="1:7" ht="31.5" customHeight="1">
      <c r="A2" s="41" t="s">
        <v>8</v>
      </c>
      <c r="B2" s="41"/>
      <c r="C2" s="41"/>
      <c r="D2" s="41"/>
      <c r="E2" s="41"/>
      <c r="F2" s="41"/>
      <c r="G2" s="41"/>
    </row>
    <row r="3" spans="5:7" ht="15">
      <c r="E3" s="40"/>
      <c r="F3" s="40"/>
      <c r="G3" s="40"/>
    </row>
    <row r="4" spans="1:7" ht="15.75" customHeight="1">
      <c r="A4" s="28" t="s">
        <v>0</v>
      </c>
      <c r="B4" s="28" t="s">
        <v>32</v>
      </c>
      <c r="C4" s="28" t="s">
        <v>3</v>
      </c>
      <c r="D4" s="28" t="s">
        <v>34</v>
      </c>
      <c r="E4" s="28"/>
      <c r="F4" s="28"/>
      <c r="G4" s="28"/>
    </row>
    <row r="5" spans="1:7" ht="15">
      <c r="A5" s="28"/>
      <c r="B5" s="28"/>
      <c r="C5" s="28"/>
      <c r="D5" s="9" t="s">
        <v>1</v>
      </c>
      <c r="E5" s="9" t="s">
        <v>18</v>
      </c>
      <c r="F5" s="9" t="s">
        <v>19</v>
      </c>
      <c r="G5" s="9" t="s">
        <v>20</v>
      </c>
    </row>
    <row r="6" spans="1:7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">
      <c r="A7" s="39" t="s">
        <v>2</v>
      </c>
      <c r="B7" s="39" t="s">
        <v>17</v>
      </c>
      <c r="C7" s="12" t="s">
        <v>39</v>
      </c>
      <c r="D7" s="15">
        <f>SUM(E7:G7)</f>
        <v>63336.50000000001</v>
      </c>
      <c r="E7" s="15">
        <f>SUM(E10:E13)</f>
        <v>54750.100000000006</v>
      </c>
      <c r="F7" s="15">
        <f>SUM(F10:F13)</f>
        <v>4836.4</v>
      </c>
      <c r="G7" s="15">
        <f>SUM(G10:G13)</f>
        <v>3750</v>
      </c>
    </row>
    <row r="8" spans="1:7" ht="15">
      <c r="A8" s="39"/>
      <c r="B8" s="39"/>
      <c r="C8" s="4" t="s">
        <v>14</v>
      </c>
      <c r="D8" s="16">
        <f>SUM(E8:G8)</f>
        <v>63336.50000000001</v>
      </c>
      <c r="E8" s="16">
        <f>E7-E9</f>
        <v>54750.100000000006</v>
      </c>
      <c r="F8" s="16">
        <f>F7-F9</f>
        <v>4836.4</v>
      </c>
      <c r="G8" s="16">
        <f>G7-G9</f>
        <v>3750</v>
      </c>
    </row>
    <row r="9" spans="1:7" ht="30.75">
      <c r="A9" s="39"/>
      <c r="B9" s="39"/>
      <c r="C9" s="4" t="s">
        <v>15</v>
      </c>
      <c r="D9" s="16">
        <f>SUM(E9:G9)</f>
        <v>0</v>
      </c>
      <c r="E9" s="16">
        <f aca="true" t="shared" si="0" ref="E9:G13">E16+E39</f>
        <v>0</v>
      </c>
      <c r="F9" s="16">
        <f t="shared" si="0"/>
        <v>0</v>
      </c>
      <c r="G9" s="16">
        <f t="shared" si="0"/>
        <v>0</v>
      </c>
    </row>
    <row r="10" spans="1:7" ht="15">
      <c r="A10" s="39"/>
      <c r="B10" s="39"/>
      <c r="C10" s="4" t="s">
        <v>4</v>
      </c>
      <c r="D10" s="16">
        <f>SUM(E10:G10)</f>
        <v>45852.3</v>
      </c>
      <c r="E10" s="16">
        <f t="shared" si="0"/>
        <v>45852.3</v>
      </c>
      <c r="F10" s="16">
        <f t="shared" si="0"/>
        <v>0</v>
      </c>
      <c r="G10" s="16">
        <f t="shared" si="0"/>
        <v>0</v>
      </c>
    </row>
    <row r="11" spans="1:7" ht="15">
      <c r="A11" s="39"/>
      <c r="B11" s="39"/>
      <c r="C11" s="4" t="s">
        <v>6</v>
      </c>
      <c r="D11" s="16">
        <f>SUM(E11:G11)</f>
        <v>14173.199999999999</v>
      </c>
      <c r="E11" s="16">
        <f t="shared" si="0"/>
        <v>8086.799999999999</v>
      </c>
      <c r="F11" s="16">
        <f t="shared" si="0"/>
        <v>2636.4</v>
      </c>
      <c r="G11" s="16">
        <f t="shared" si="0"/>
        <v>3450</v>
      </c>
    </row>
    <row r="12" spans="1:7" ht="15">
      <c r="A12" s="39"/>
      <c r="B12" s="39"/>
      <c r="C12" s="4" t="s">
        <v>7</v>
      </c>
      <c r="D12" s="16">
        <f aca="true" t="shared" si="1" ref="D12:D48">SUM(E12:G12)</f>
        <v>3311</v>
      </c>
      <c r="E12" s="16">
        <f t="shared" si="0"/>
        <v>811</v>
      </c>
      <c r="F12" s="16">
        <f>F19+F42</f>
        <v>2200</v>
      </c>
      <c r="G12" s="16">
        <f t="shared" si="0"/>
        <v>300</v>
      </c>
    </row>
    <row r="13" spans="1:7" ht="15">
      <c r="A13" s="39"/>
      <c r="B13" s="39"/>
      <c r="C13" s="4" t="s">
        <v>5</v>
      </c>
      <c r="D13" s="16">
        <f t="shared" si="1"/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</row>
    <row r="14" spans="1:7" ht="15.75" customHeight="1">
      <c r="A14" s="36" t="s">
        <v>24</v>
      </c>
      <c r="B14" s="39" t="s">
        <v>35</v>
      </c>
      <c r="C14" s="12" t="s">
        <v>39</v>
      </c>
      <c r="D14" s="15">
        <f t="shared" si="1"/>
        <v>50948.600000000006</v>
      </c>
      <c r="E14" s="15">
        <f>SUM(E17:E20)</f>
        <v>50948.600000000006</v>
      </c>
      <c r="F14" s="15">
        <f>SUM(F17:F20)</f>
        <v>0</v>
      </c>
      <c r="G14" s="15">
        <f>SUM(G17:G20)</f>
        <v>0</v>
      </c>
    </row>
    <row r="15" spans="1:7" ht="15.75" customHeight="1">
      <c r="A15" s="37"/>
      <c r="B15" s="39"/>
      <c r="C15" s="4" t="s">
        <v>14</v>
      </c>
      <c r="D15" s="16">
        <f>SUM(E15:G15)</f>
        <v>50948.600000000006</v>
      </c>
      <c r="E15" s="16">
        <f>E14-E16</f>
        <v>50948.600000000006</v>
      </c>
      <c r="F15" s="16">
        <f>F14-F16</f>
        <v>0</v>
      </c>
      <c r="G15" s="16">
        <f>G14-G16</f>
        <v>0</v>
      </c>
    </row>
    <row r="16" spans="1:7" ht="30.75">
      <c r="A16" s="37"/>
      <c r="B16" s="39"/>
      <c r="C16" s="4" t="s">
        <v>15</v>
      </c>
      <c r="D16" s="16">
        <f>SUM(E16:G16)</f>
        <v>0</v>
      </c>
      <c r="E16" s="16">
        <f>E20</f>
        <v>0</v>
      </c>
      <c r="F16" s="16">
        <f>F20</f>
        <v>0</v>
      </c>
      <c r="G16" s="16">
        <v>0</v>
      </c>
    </row>
    <row r="17" spans="1:7" ht="15">
      <c r="A17" s="37"/>
      <c r="B17" s="39"/>
      <c r="C17" s="4" t="s">
        <v>4</v>
      </c>
      <c r="D17" s="16">
        <f t="shared" si="1"/>
        <v>45852.3</v>
      </c>
      <c r="E17" s="16">
        <f aca="true" t="shared" si="2" ref="E17:G20">E22</f>
        <v>45852.3</v>
      </c>
      <c r="F17" s="16">
        <f t="shared" si="2"/>
        <v>0</v>
      </c>
      <c r="G17" s="16">
        <f t="shared" si="2"/>
        <v>0</v>
      </c>
    </row>
    <row r="18" spans="1:7" ht="15">
      <c r="A18" s="37"/>
      <c r="B18" s="39"/>
      <c r="C18" s="4" t="s">
        <v>6</v>
      </c>
      <c r="D18" s="16">
        <f t="shared" si="1"/>
        <v>4585.299999999999</v>
      </c>
      <c r="E18" s="16">
        <f t="shared" si="2"/>
        <v>4585.299999999999</v>
      </c>
      <c r="F18" s="16">
        <f t="shared" si="2"/>
        <v>0</v>
      </c>
      <c r="G18" s="16">
        <f t="shared" si="2"/>
        <v>0</v>
      </c>
    </row>
    <row r="19" spans="1:7" ht="15">
      <c r="A19" s="37"/>
      <c r="B19" s="39"/>
      <c r="C19" s="4" t="s">
        <v>7</v>
      </c>
      <c r="D19" s="16">
        <f t="shared" si="1"/>
        <v>511</v>
      </c>
      <c r="E19" s="16">
        <f>E24+E29+E35</f>
        <v>511</v>
      </c>
      <c r="F19" s="16">
        <f>F24+F29+F35</f>
        <v>0</v>
      </c>
      <c r="G19" s="16">
        <f>G24+G29+G35</f>
        <v>0</v>
      </c>
    </row>
    <row r="20" spans="1:10" ht="15">
      <c r="A20" s="38"/>
      <c r="B20" s="39"/>
      <c r="C20" s="4" t="s">
        <v>5</v>
      </c>
      <c r="D20" s="16">
        <f t="shared" si="1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J20" s="20"/>
    </row>
    <row r="21" spans="1:8" ht="15.75" customHeight="1">
      <c r="A21" s="32" t="s">
        <v>25</v>
      </c>
      <c r="B21" s="32" t="s">
        <v>50</v>
      </c>
      <c r="C21" s="4" t="s">
        <v>39</v>
      </c>
      <c r="D21" s="16">
        <f t="shared" si="1"/>
        <v>50947.200000000004</v>
      </c>
      <c r="E21" s="16">
        <f>SUM(E22:E25)</f>
        <v>50947.200000000004</v>
      </c>
      <c r="F21" s="16">
        <f>SUM(F22:F25)</f>
        <v>0</v>
      </c>
      <c r="G21" s="16">
        <f>SUM(G22:G25)</f>
        <v>0</v>
      </c>
      <c r="H21" s="18"/>
    </row>
    <row r="22" spans="1:7" ht="15">
      <c r="A22" s="32"/>
      <c r="B22" s="32"/>
      <c r="C22" s="4" t="s">
        <v>4</v>
      </c>
      <c r="D22" s="16">
        <f t="shared" si="1"/>
        <v>45852.3</v>
      </c>
      <c r="E22" s="16">
        <f>26141.2+19711.1</f>
        <v>45852.3</v>
      </c>
      <c r="F22" s="16">
        <v>0</v>
      </c>
      <c r="G22" s="16">
        <v>0</v>
      </c>
    </row>
    <row r="23" spans="1:10" ht="15">
      <c r="A23" s="32"/>
      <c r="B23" s="32"/>
      <c r="C23" s="4" t="s">
        <v>6</v>
      </c>
      <c r="D23" s="16">
        <f t="shared" si="1"/>
        <v>4585.299999999999</v>
      </c>
      <c r="E23" s="16">
        <f>2614.2+1971.1</f>
        <v>4585.299999999999</v>
      </c>
      <c r="F23" s="16">
        <v>0</v>
      </c>
      <c r="G23" s="16">
        <v>0</v>
      </c>
      <c r="J23" s="19"/>
    </row>
    <row r="24" spans="1:7" ht="15">
      <c r="A24" s="32"/>
      <c r="B24" s="32"/>
      <c r="C24" s="4" t="s">
        <v>7</v>
      </c>
      <c r="D24" s="16">
        <f t="shared" si="1"/>
        <v>509.6</v>
      </c>
      <c r="E24" s="16">
        <f>'Прилож 3'!E19</f>
        <v>509.6</v>
      </c>
      <c r="F24" s="16">
        <f>'Прилож 3'!F19</f>
        <v>0</v>
      </c>
      <c r="G24" s="16">
        <f>'Прилож 3'!G19</f>
        <v>0</v>
      </c>
    </row>
    <row r="25" spans="1:7" ht="15">
      <c r="A25" s="32"/>
      <c r="B25" s="32"/>
      <c r="C25" s="4" t="s">
        <v>5</v>
      </c>
      <c r="D25" s="16">
        <f t="shared" si="1"/>
        <v>0</v>
      </c>
      <c r="E25" s="16">
        <v>0</v>
      </c>
      <c r="F25" s="16">
        <v>0</v>
      </c>
      <c r="G25" s="16">
        <v>0</v>
      </c>
    </row>
    <row r="26" spans="1:7" ht="27" customHeight="1">
      <c r="A26" s="32" t="s">
        <v>26</v>
      </c>
      <c r="B26" s="32" t="s">
        <v>47</v>
      </c>
      <c r="C26" s="21" t="s">
        <v>39</v>
      </c>
      <c r="D26" s="14">
        <f>SUM(E26:G26)</f>
        <v>0.6999999999999886</v>
      </c>
      <c r="E26" s="14">
        <f>SUM(E27:E30)</f>
        <v>0.6999999999999886</v>
      </c>
      <c r="F26" s="14">
        <f>SUM(F27:F30)</f>
        <v>0</v>
      </c>
      <c r="G26" s="14">
        <f>SUM(G27:G30)</f>
        <v>0</v>
      </c>
    </row>
    <row r="27" spans="1:7" ht="27" customHeight="1">
      <c r="A27" s="32"/>
      <c r="B27" s="32"/>
      <c r="C27" s="21" t="s">
        <v>4</v>
      </c>
      <c r="D27" s="14">
        <f>SUM(E27:G27)</f>
        <v>0</v>
      </c>
      <c r="E27" s="14">
        <v>0</v>
      </c>
      <c r="F27" s="14">
        <v>0</v>
      </c>
      <c r="G27" s="14">
        <v>0</v>
      </c>
    </row>
    <row r="28" spans="1:7" ht="27" customHeight="1">
      <c r="A28" s="32"/>
      <c r="B28" s="32"/>
      <c r="C28" s="21" t="s">
        <v>6</v>
      </c>
      <c r="D28" s="14">
        <f>SUM(E28:G28)</f>
        <v>0</v>
      </c>
      <c r="E28" s="14">
        <v>0</v>
      </c>
      <c r="F28" s="14">
        <v>0</v>
      </c>
      <c r="G28" s="14">
        <v>0</v>
      </c>
    </row>
    <row r="29" spans="1:7" ht="27" customHeight="1">
      <c r="A29" s="32"/>
      <c r="B29" s="32"/>
      <c r="C29" s="21" t="s">
        <v>7</v>
      </c>
      <c r="D29" s="14">
        <f>SUM(E29:G29)</f>
        <v>0.6999999999999886</v>
      </c>
      <c r="E29" s="14">
        <f>'Прилож 3'!E22</f>
        <v>0.6999999999999886</v>
      </c>
      <c r="F29" s="14">
        <f>'Прилож 3'!F22</f>
        <v>0</v>
      </c>
      <c r="G29" s="14">
        <f>'Прилож 3'!G22</f>
        <v>0</v>
      </c>
    </row>
    <row r="30" spans="1:7" ht="27" customHeight="1">
      <c r="A30" s="32"/>
      <c r="B30" s="32"/>
      <c r="C30" s="21" t="s">
        <v>5</v>
      </c>
      <c r="D30" s="14">
        <f>SUM(E30:G30)</f>
        <v>0</v>
      </c>
      <c r="E30" s="14">
        <v>0</v>
      </c>
      <c r="F30" s="14">
        <v>0</v>
      </c>
      <c r="G30" s="14">
        <v>0</v>
      </c>
    </row>
    <row r="31" spans="1:7" ht="15">
      <c r="A31" s="9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</row>
    <row r="32" spans="1:7" ht="36.75" customHeight="1">
      <c r="A32" s="24" t="s">
        <v>30</v>
      </c>
      <c r="B32" s="24" t="s">
        <v>48</v>
      </c>
      <c r="C32" s="21" t="s">
        <v>39</v>
      </c>
      <c r="D32" s="14">
        <f>E32+F32+G32</f>
        <v>0.6999999999999886</v>
      </c>
      <c r="E32" s="14">
        <f>E33+E34+E35+E36</f>
        <v>0.6999999999999886</v>
      </c>
      <c r="F32" s="14">
        <f>F33+F34+F35+F36</f>
        <v>0</v>
      </c>
      <c r="G32" s="14">
        <f>G33+G34+G35+G36</f>
        <v>0</v>
      </c>
    </row>
    <row r="33" spans="1:7" ht="27.75" customHeight="1">
      <c r="A33" s="25"/>
      <c r="B33" s="25"/>
      <c r="C33" s="21" t="s">
        <v>4</v>
      </c>
      <c r="D33" s="14">
        <f>SUM(E33:G33)</f>
        <v>0</v>
      </c>
      <c r="E33" s="14">
        <v>0</v>
      </c>
      <c r="F33" s="14">
        <v>0</v>
      </c>
      <c r="G33" s="14">
        <v>0</v>
      </c>
    </row>
    <row r="34" spans="1:7" ht="27.75" customHeight="1">
      <c r="A34" s="25"/>
      <c r="B34" s="25"/>
      <c r="C34" s="21" t="s">
        <v>6</v>
      </c>
      <c r="D34" s="14">
        <f>SUM(E34:G34)</f>
        <v>0</v>
      </c>
      <c r="E34" s="14">
        <v>0</v>
      </c>
      <c r="F34" s="14">
        <v>0</v>
      </c>
      <c r="G34" s="14">
        <v>0</v>
      </c>
    </row>
    <row r="35" spans="1:7" ht="27.75" customHeight="1">
      <c r="A35" s="25"/>
      <c r="B35" s="25"/>
      <c r="C35" s="21" t="s">
        <v>7</v>
      </c>
      <c r="D35" s="14">
        <f>SUM(E35:G35)</f>
        <v>0.6999999999999886</v>
      </c>
      <c r="E35" s="14">
        <f>'Прилож 3'!E26</f>
        <v>0.6999999999999886</v>
      </c>
      <c r="F35" s="14">
        <f>'Прилож 3'!F26</f>
        <v>0</v>
      </c>
      <c r="G35" s="14">
        <f>'Прилож 3'!G26</f>
        <v>0</v>
      </c>
    </row>
    <row r="36" spans="1:7" ht="27.75" customHeight="1">
      <c r="A36" s="26"/>
      <c r="B36" s="26"/>
      <c r="C36" s="21" t="s">
        <v>5</v>
      </c>
      <c r="D36" s="14">
        <f>SUM(E36:G36)</f>
        <v>0</v>
      </c>
      <c r="E36" s="14">
        <v>0</v>
      </c>
      <c r="F36" s="14">
        <v>0</v>
      </c>
      <c r="G36" s="14">
        <v>0</v>
      </c>
    </row>
    <row r="37" spans="1:7" ht="15.75" customHeight="1">
      <c r="A37" s="27" t="s">
        <v>27</v>
      </c>
      <c r="B37" s="27" t="s">
        <v>29</v>
      </c>
      <c r="C37" s="12" t="s">
        <v>39</v>
      </c>
      <c r="D37" s="15">
        <f t="shared" si="1"/>
        <v>12387.9</v>
      </c>
      <c r="E37" s="15">
        <f>SUM(E40:E43)</f>
        <v>3801.5</v>
      </c>
      <c r="F37" s="15">
        <f>SUM(F40:F43)</f>
        <v>4836.4</v>
      </c>
      <c r="G37" s="15">
        <f>SUM(G40:G43)</f>
        <v>3750</v>
      </c>
    </row>
    <row r="38" spans="1:7" ht="15.75" customHeight="1">
      <c r="A38" s="27"/>
      <c r="B38" s="27"/>
      <c r="C38" s="4" t="s">
        <v>14</v>
      </c>
      <c r="D38" s="16">
        <f>SUM(E38:G38)</f>
        <v>12387.9</v>
      </c>
      <c r="E38" s="16">
        <f>E37-E39</f>
        <v>3801.5</v>
      </c>
      <c r="F38" s="16">
        <f>F37-F39</f>
        <v>4836.4</v>
      </c>
      <c r="G38" s="16">
        <f>G37-G39</f>
        <v>3750</v>
      </c>
    </row>
    <row r="39" spans="1:7" ht="30.75">
      <c r="A39" s="27"/>
      <c r="B39" s="27"/>
      <c r="C39" s="4" t="s">
        <v>15</v>
      </c>
      <c r="D39" s="16">
        <f>SUM(E39:G39)</f>
        <v>0</v>
      </c>
      <c r="E39" s="16">
        <v>0</v>
      </c>
      <c r="F39" s="16">
        <v>0</v>
      </c>
      <c r="G39" s="16">
        <v>0</v>
      </c>
    </row>
    <row r="40" spans="1:7" ht="15">
      <c r="A40" s="27"/>
      <c r="B40" s="27"/>
      <c r="C40" s="4" t="s">
        <v>4</v>
      </c>
      <c r="D40" s="16">
        <f t="shared" si="1"/>
        <v>0</v>
      </c>
      <c r="E40" s="16">
        <f aca="true" t="shared" si="3" ref="E40:G41">E56+E61</f>
        <v>0</v>
      </c>
      <c r="F40" s="16">
        <f t="shared" si="3"/>
        <v>0</v>
      </c>
      <c r="G40" s="16">
        <f t="shared" si="3"/>
        <v>0</v>
      </c>
    </row>
    <row r="41" spans="1:7" ht="15">
      <c r="A41" s="27"/>
      <c r="B41" s="27"/>
      <c r="C41" s="4" t="s">
        <v>6</v>
      </c>
      <c r="D41" s="16">
        <f t="shared" si="1"/>
        <v>9587.9</v>
      </c>
      <c r="E41" s="16">
        <f t="shared" si="3"/>
        <v>3501.5</v>
      </c>
      <c r="F41" s="16">
        <f t="shared" si="3"/>
        <v>2636.4</v>
      </c>
      <c r="G41" s="16">
        <f t="shared" si="3"/>
        <v>3450</v>
      </c>
    </row>
    <row r="42" spans="1:7" ht="15">
      <c r="A42" s="27"/>
      <c r="B42" s="27"/>
      <c r="C42" s="4" t="s">
        <v>7</v>
      </c>
      <c r="D42" s="16">
        <f>SUM(E42:G42)</f>
        <v>2800</v>
      </c>
      <c r="E42" s="16">
        <f>E58+E63+E68+E73</f>
        <v>300</v>
      </c>
      <c r="F42" s="16">
        <f>F58+F63+F68+F73</f>
        <v>2200</v>
      </c>
      <c r="G42" s="16">
        <f>G58+G63+G68+G73</f>
        <v>300</v>
      </c>
    </row>
    <row r="43" spans="1:7" ht="15">
      <c r="A43" s="27"/>
      <c r="B43" s="27"/>
      <c r="C43" s="4" t="s">
        <v>5</v>
      </c>
      <c r="D43" s="16">
        <f t="shared" si="1"/>
        <v>0</v>
      </c>
      <c r="E43" s="16">
        <f>E54+E59</f>
        <v>0</v>
      </c>
      <c r="F43" s="16">
        <f>F54+F59</f>
        <v>0</v>
      </c>
      <c r="G43" s="16">
        <f>G54+G59</f>
        <v>0</v>
      </c>
    </row>
    <row r="44" spans="1:7" ht="15" hidden="1">
      <c r="A44" s="32"/>
      <c r="B44" s="39" t="s">
        <v>13</v>
      </c>
      <c r="C44" s="12" t="s">
        <v>1</v>
      </c>
      <c r="D44" s="15">
        <f t="shared" si="1"/>
        <v>0</v>
      </c>
      <c r="E44" s="15">
        <f>SUM(E45:E48)</f>
        <v>0</v>
      </c>
      <c r="F44" s="15">
        <f>SUM(F45:F48)</f>
        <v>0</v>
      </c>
      <c r="G44" s="15">
        <f>SUM(G45:G48)</f>
        <v>0</v>
      </c>
    </row>
    <row r="45" spans="1:7" ht="15" hidden="1">
      <c r="A45" s="32"/>
      <c r="B45" s="39"/>
      <c r="C45" s="4" t="s">
        <v>4</v>
      </c>
      <c r="D45" s="16">
        <f t="shared" si="1"/>
        <v>0</v>
      </c>
      <c r="E45" s="16">
        <f aca="true" t="shared" si="4" ref="E45:G46">E51+E56</f>
        <v>0</v>
      </c>
      <c r="F45" s="16">
        <f t="shared" si="4"/>
        <v>0</v>
      </c>
      <c r="G45" s="16">
        <f t="shared" si="4"/>
        <v>0</v>
      </c>
    </row>
    <row r="46" spans="1:7" ht="15" hidden="1">
      <c r="A46" s="32"/>
      <c r="B46" s="39"/>
      <c r="C46" s="4" t="s">
        <v>6</v>
      </c>
      <c r="D46" s="16">
        <f t="shared" si="1"/>
        <v>0</v>
      </c>
      <c r="E46" s="16">
        <f t="shared" si="4"/>
        <v>0</v>
      </c>
      <c r="F46" s="16">
        <f t="shared" si="4"/>
        <v>0</v>
      </c>
      <c r="G46" s="16">
        <f t="shared" si="4"/>
        <v>0</v>
      </c>
    </row>
    <row r="47" spans="1:7" ht="15" hidden="1">
      <c r="A47" s="32"/>
      <c r="B47" s="39"/>
      <c r="C47" s="4" t="s">
        <v>7</v>
      </c>
      <c r="D47" s="16">
        <f t="shared" si="1"/>
        <v>0</v>
      </c>
      <c r="E47" s="16">
        <f>E53</f>
        <v>0</v>
      </c>
      <c r="F47" s="16">
        <f>F53</f>
        <v>0</v>
      </c>
      <c r="G47" s="16">
        <f>G53</f>
        <v>0</v>
      </c>
    </row>
    <row r="48" spans="1:7" ht="291" customHeight="1" hidden="1">
      <c r="A48" s="32"/>
      <c r="B48" s="39"/>
      <c r="C48" s="4" t="s">
        <v>5</v>
      </c>
      <c r="D48" s="16">
        <f t="shared" si="1"/>
        <v>0</v>
      </c>
      <c r="E48" s="16">
        <f>E54+E59</f>
        <v>0</v>
      </c>
      <c r="F48" s="16">
        <f>F54+F59</f>
        <v>0</v>
      </c>
      <c r="G48" s="16">
        <f>G54+G59</f>
        <v>0</v>
      </c>
    </row>
    <row r="49" spans="1:7" ht="15" hidden="1">
      <c r="A49" s="9">
        <v>1</v>
      </c>
      <c r="B49" s="9">
        <v>2</v>
      </c>
      <c r="C49" s="9">
        <v>3</v>
      </c>
      <c r="D49" s="16">
        <v>4</v>
      </c>
      <c r="E49" s="16">
        <v>5</v>
      </c>
      <c r="F49" s="16">
        <v>6</v>
      </c>
      <c r="G49" s="16">
        <v>7</v>
      </c>
    </row>
    <row r="50" spans="1:7" ht="291" customHeight="1" hidden="1">
      <c r="A50" s="32" t="s">
        <v>28</v>
      </c>
      <c r="B50" s="32" t="s">
        <v>12</v>
      </c>
      <c r="C50" s="4" t="s">
        <v>1</v>
      </c>
      <c r="D50" s="16">
        <f>SUM(E50:G50)</f>
        <v>0</v>
      </c>
      <c r="E50" s="16">
        <f>SUM(E51:E54)</f>
        <v>0</v>
      </c>
      <c r="F50" s="16">
        <f>SUM(F51:F54)</f>
        <v>0</v>
      </c>
      <c r="G50" s="16">
        <f>SUM(G51:G54)</f>
        <v>0</v>
      </c>
    </row>
    <row r="51" spans="1:7" ht="15" hidden="1">
      <c r="A51" s="32"/>
      <c r="B51" s="32"/>
      <c r="C51" s="4" t="s">
        <v>4</v>
      </c>
      <c r="D51" s="16">
        <f>SUM(E51:G51)</f>
        <v>0</v>
      </c>
      <c r="E51" s="16">
        <v>0</v>
      </c>
      <c r="F51" s="16">
        <v>0</v>
      </c>
      <c r="G51" s="16">
        <v>0</v>
      </c>
    </row>
    <row r="52" spans="1:7" ht="15" hidden="1">
      <c r="A52" s="32"/>
      <c r="B52" s="32"/>
      <c r="C52" s="4" t="s">
        <v>6</v>
      </c>
      <c r="D52" s="16">
        <f>SUM(E52:G52)</f>
        <v>0</v>
      </c>
      <c r="E52" s="16">
        <f>'Прилож 3'!E35</f>
        <v>0</v>
      </c>
      <c r="F52" s="16">
        <f>'Прилож 3'!F35</f>
        <v>0</v>
      </c>
      <c r="G52" s="16">
        <f>'Прилож 3'!G35</f>
        <v>0</v>
      </c>
    </row>
    <row r="53" spans="1:7" ht="15" hidden="1">
      <c r="A53" s="32"/>
      <c r="B53" s="32"/>
      <c r="C53" s="4" t="s">
        <v>7</v>
      </c>
      <c r="D53" s="16">
        <f>SUM(E53:G53)</f>
        <v>0</v>
      </c>
      <c r="E53" s="16">
        <v>0</v>
      </c>
      <c r="F53" s="16">
        <v>0</v>
      </c>
      <c r="G53" s="16">
        <v>0</v>
      </c>
    </row>
    <row r="54" spans="1:7" ht="15" hidden="1">
      <c r="A54" s="32"/>
      <c r="B54" s="32"/>
      <c r="C54" s="4" t="s">
        <v>5</v>
      </c>
      <c r="D54" s="16">
        <f>SUM(E54:G54)</f>
        <v>0</v>
      </c>
      <c r="E54" s="16">
        <v>0</v>
      </c>
      <c r="F54" s="16">
        <v>0</v>
      </c>
      <c r="G54" s="16">
        <v>0</v>
      </c>
    </row>
    <row r="55" spans="1:7" ht="15.75" customHeight="1">
      <c r="A55" s="23" t="s">
        <v>28</v>
      </c>
      <c r="B55" s="32" t="s">
        <v>36</v>
      </c>
      <c r="C55" s="4" t="s">
        <v>39</v>
      </c>
      <c r="D55" s="14">
        <f aca="true" t="shared" si="5" ref="D55:D64">E55+F55+G55</f>
        <v>900</v>
      </c>
      <c r="E55" s="16">
        <f>SUM(E56:E59)</f>
        <v>300</v>
      </c>
      <c r="F55" s="16">
        <f>SUM(F56:F59)</f>
        <v>300</v>
      </c>
      <c r="G55" s="16">
        <f>SUM(G56:G59)</f>
        <v>300</v>
      </c>
    </row>
    <row r="56" spans="1:7" ht="15">
      <c r="A56" s="23"/>
      <c r="B56" s="32"/>
      <c r="C56" s="7" t="s">
        <v>4</v>
      </c>
      <c r="D56" s="14">
        <f t="shared" si="5"/>
        <v>0</v>
      </c>
      <c r="E56" s="16">
        <v>0</v>
      </c>
      <c r="F56" s="16">
        <v>0</v>
      </c>
      <c r="G56" s="16">
        <v>0</v>
      </c>
    </row>
    <row r="57" spans="1:7" ht="15">
      <c r="A57" s="23"/>
      <c r="B57" s="32"/>
      <c r="C57" s="7" t="s">
        <v>6</v>
      </c>
      <c r="D57" s="14">
        <f t="shared" si="5"/>
        <v>0</v>
      </c>
      <c r="E57" s="16">
        <v>0</v>
      </c>
      <c r="F57" s="16">
        <v>0</v>
      </c>
      <c r="G57" s="16">
        <v>0</v>
      </c>
    </row>
    <row r="58" spans="1:7" ht="15">
      <c r="A58" s="23"/>
      <c r="B58" s="32"/>
      <c r="C58" s="7" t="s">
        <v>7</v>
      </c>
      <c r="D58" s="14">
        <f t="shared" si="5"/>
        <v>900</v>
      </c>
      <c r="E58" s="16">
        <f>'Прилож 3'!E38</f>
        <v>300</v>
      </c>
      <c r="F58" s="16">
        <f>'Прилож 3'!F38</f>
        <v>300</v>
      </c>
      <c r="G58" s="16">
        <f>'Прилож 3'!G38</f>
        <v>300</v>
      </c>
    </row>
    <row r="59" spans="1:7" ht="15">
      <c r="A59" s="23"/>
      <c r="B59" s="32"/>
      <c r="C59" s="7" t="s">
        <v>5</v>
      </c>
      <c r="D59" s="14">
        <f t="shared" si="5"/>
        <v>0</v>
      </c>
      <c r="E59" s="16">
        <v>0</v>
      </c>
      <c r="F59" s="16">
        <v>0</v>
      </c>
      <c r="G59" s="16">
        <v>0</v>
      </c>
    </row>
    <row r="60" spans="1:7" ht="15" customHeight="1">
      <c r="A60" s="23" t="s">
        <v>40</v>
      </c>
      <c r="B60" s="32" t="s">
        <v>41</v>
      </c>
      <c r="C60" s="4" t="s">
        <v>39</v>
      </c>
      <c r="D60" s="14">
        <f t="shared" si="5"/>
        <v>9587.9</v>
      </c>
      <c r="E60" s="16">
        <f>SUM(E61:E64)</f>
        <v>3501.5</v>
      </c>
      <c r="F60" s="16">
        <f>SUM(F61:F64)</f>
        <v>2636.4</v>
      </c>
      <c r="G60" s="16">
        <f>SUM(G61:G64)</f>
        <v>3450</v>
      </c>
    </row>
    <row r="61" spans="1:7" ht="15" customHeight="1">
      <c r="A61" s="23"/>
      <c r="B61" s="32"/>
      <c r="C61" s="7" t="s">
        <v>4</v>
      </c>
      <c r="D61" s="14">
        <f t="shared" si="5"/>
        <v>0</v>
      </c>
      <c r="E61" s="16">
        <v>0</v>
      </c>
      <c r="F61" s="16">
        <v>0</v>
      </c>
      <c r="G61" s="16">
        <v>0</v>
      </c>
    </row>
    <row r="62" spans="1:7" ht="15" customHeight="1">
      <c r="A62" s="23"/>
      <c r="B62" s="32"/>
      <c r="C62" s="7" t="s">
        <v>6</v>
      </c>
      <c r="D62" s="14">
        <f t="shared" si="5"/>
        <v>9587.9</v>
      </c>
      <c r="E62" s="16">
        <v>3501.5</v>
      </c>
      <c r="F62" s="16">
        <f>0+3496.5-860.1</f>
        <v>2636.4</v>
      </c>
      <c r="G62" s="16">
        <f>0+2500-300+450+800</f>
        <v>3450</v>
      </c>
    </row>
    <row r="63" spans="1:7" ht="15" customHeight="1">
      <c r="A63" s="23"/>
      <c r="B63" s="32"/>
      <c r="C63" s="7" t="s">
        <v>7</v>
      </c>
      <c r="D63" s="14">
        <f t="shared" si="5"/>
        <v>0</v>
      </c>
      <c r="E63" s="16">
        <f>'Прилож 3'!E52</f>
        <v>0</v>
      </c>
      <c r="F63" s="16">
        <f>'Прилож 3'!F52</f>
        <v>0</v>
      </c>
      <c r="G63" s="16">
        <f>'Прилож 3'!G52</f>
        <v>0</v>
      </c>
    </row>
    <row r="64" spans="1:7" ht="15" customHeight="1">
      <c r="A64" s="23"/>
      <c r="B64" s="32"/>
      <c r="C64" s="7" t="s">
        <v>5</v>
      </c>
      <c r="D64" s="14">
        <f t="shared" si="5"/>
        <v>0</v>
      </c>
      <c r="E64" s="16">
        <v>0</v>
      </c>
      <c r="F64" s="16">
        <v>0</v>
      </c>
      <c r="G64" s="16">
        <v>0</v>
      </c>
    </row>
    <row r="65" spans="1:7" ht="15" customHeight="1">
      <c r="A65" s="23" t="s">
        <v>42</v>
      </c>
      <c r="B65" s="33" t="s">
        <v>43</v>
      </c>
      <c r="C65" s="4" t="s">
        <v>39</v>
      </c>
      <c r="D65" s="14">
        <f aca="true" t="shared" si="6" ref="D65:D74">E65+F65+G65</f>
        <v>300</v>
      </c>
      <c r="E65" s="16">
        <f>SUM(E66:E69)</f>
        <v>0</v>
      </c>
      <c r="F65" s="16">
        <f>SUM(F66:F69)</f>
        <v>300</v>
      </c>
      <c r="G65" s="16">
        <f>SUM(G66:G69)</f>
        <v>0</v>
      </c>
    </row>
    <row r="66" spans="1:7" ht="15" customHeight="1">
      <c r="A66" s="23"/>
      <c r="B66" s="34"/>
      <c r="C66" s="7" t="s">
        <v>4</v>
      </c>
      <c r="D66" s="14">
        <f t="shared" si="6"/>
        <v>0</v>
      </c>
      <c r="E66" s="16">
        <v>0</v>
      </c>
      <c r="F66" s="16">
        <v>0</v>
      </c>
      <c r="G66" s="16">
        <v>0</v>
      </c>
    </row>
    <row r="67" spans="1:7" ht="15" customHeight="1">
      <c r="A67" s="23"/>
      <c r="B67" s="34"/>
      <c r="C67" s="7" t="s">
        <v>6</v>
      </c>
      <c r="D67" s="14">
        <f t="shared" si="6"/>
        <v>0</v>
      </c>
      <c r="E67" s="16">
        <v>0</v>
      </c>
      <c r="F67" s="16">
        <v>0</v>
      </c>
      <c r="G67" s="16">
        <v>0</v>
      </c>
    </row>
    <row r="68" spans="1:7" ht="15" customHeight="1">
      <c r="A68" s="23"/>
      <c r="B68" s="34"/>
      <c r="C68" s="7" t="s">
        <v>7</v>
      </c>
      <c r="D68" s="14">
        <f t="shared" si="6"/>
        <v>300</v>
      </c>
      <c r="E68" s="16">
        <f>'Прилож 3'!E44</f>
        <v>0</v>
      </c>
      <c r="F68" s="16">
        <f>'Прилож 3'!F44</f>
        <v>300</v>
      </c>
      <c r="G68" s="16">
        <f>'Прилож 3'!G44</f>
        <v>0</v>
      </c>
    </row>
    <row r="69" spans="1:7" ht="15" customHeight="1">
      <c r="A69" s="23"/>
      <c r="B69" s="35"/>
      <c r="C69" s="7" t="s">
        <v>5</v>
      </c>
      <c r="D69" s="14">
        <f t="shared" si="6"/>
        <v>0</v>
      </c>
      <c r="E69" s="16">
        <v>0</v>
      </c>
      <c r="F69" s="16">
        <v>0</v>
      </c>
      <c r="G69" s="16">
        <v>0</v>
      </c>
    </row>
    <row r="70" spans="1:7" ht="15" customHeight="1">
      <c r="A70" s="23" t="s">
        <v>44</v>
      </c>
      <c r="B70" s="33" t="s">
        <v>51</v>
      </c>
      <c r="C70" s="4" t="s">
        <v>39</v>
      </c>
      <c r="D70" s="14">
        <f t="shared" si="6"/>
        <v>1600</v>
      </c>
      <c r="E70" s="16">
        <f>SUM(E71:E74)</f>
        <v>0</v>
      </c>
      <c r="F70" s="16">
        <f>SUM(F71:F74)</f>
        <v>1600</v>
      </c>
      <c r="G70" s="16">
        <f>SUM(G71:G74)</f>
        <v>0</v>
      </c>
    </row>
    <row r="71" spans="1:7" ht="15" customHeight="1">
      <c r="A71" s="23"/>
      <c r="B71" s="34"/>
      <c r="C71" s="7" t="s">
        <v>4</v>
      </c>
      <c r="D71" s="14">
        <f t="shared" si="6"/>
        <v>0</v>
      </c>
      <c r="E71" s="16">
        <v>0</v>
      </c>
      <c r="F71" s="16">
        <v>0</v>
      </c>
      <c r="G71" s="16">
        <v>0</v>
      </c>
    </row>
    <row r="72" spans="1:7" ht="15" customHeight="1">
      <c r="A72" s="23"/>
      <c r="B72" s="34"/>
      <c r="C72" s="7" t="s">
        <v>6</v>
      </c>
      <c r="D72" s="14">
        <f t="shared" si="6"/>
        <v>0</v>
      </c>
      <c r="E72" s="16">
        <v>0</v>
      </c>
      <c r="F72" s="16">
        <v>0</v>
      </c>
      <c r="G72" s="16">
        <v>0</v>
      </c>
    </row>
    <row r="73" spans="1:7" ht="15" customHeight="1">
      <c r="A73" s="23"/>
      <c r="B73" s="34"/>
      <c r="C73" s="7" t="s">
        <v>7</v>
      </c>
      <c r="D73" s="14">
        <f t="shared" si="6"/>
        <v>1600</v>
      </c>
      <c r="E73" s="16">
        <f>'Прилож 3'!E47</f>
        <v>0</v>
      </c>
      <c r="F73" s="16">
        <f>'Прилож 3'!F47</f>
        <v>1600</v>
      </c>
      <c r="G73" s="16">
        <f>'Прилож 3'!G47</f>
        <v>0</v>
      </c>
    </row>
    <row r="74" spans="1:7" ht="280.5" customHeight="1">
      <c r="A74" s="23"/>
      <c r="B74" s="35"/>
      <c r="C74" s="22" t="s">
        <v>5</v>
      </c>
      <c r="D74" s="14">
        <f t="shared" si="6"/>
        <v>0</v>
      </c>
      <c r="E74" s="14">
        <v>0</v>
      </c>
      <c r="F74" s="14">
        <v>0</v>
      </c>
      <c r="G74" s="14">
        <v>0</v>
      </c>
    </row>
    <row r="75" spans="4:7" ht="15">
      <c r="D75" s="17"/>
      <c r="E75" s="17"/>
      <c r="F75" s="17"/>
      <c r="G75" s="17"/>
    </row>
  </sheetData>
  <sheetProtection/>
  <autoFilter ref="A6:G6"/>
  <mergeCells count="31">
    <mergeCell ref="B55:B59"/>
    <mergeCell ref="A37:A43"/>
    <mergeCell ref="B37:B43"/>
    <mergeCell ref="A50:A54"/>
    <mergeCell ref="B50:B54"/>
    <mergeCell ref="A55:A59"/>
    <mergeCell ref="A44:A48"/>
    <mergeCell ref="D1:G1"/>
    <mergeCell ref="E3:G3"/>
    <mergeCell ref="A7:A13"/>
    <mergeCell ref="B7:B13"/>
    <mergeCell ref="A2:G2"/>
    <mergeCell ref="A4:A5"/>
    <mergeCell ref="B4:B5"/>
    <mergeCell ref="C4:C5"/>
    <mergeCell ref="A26:A30"/>
    <mergeCell ref="B26:B30"/>
    <mergeCell ref="A14:A20"/>
    <mergeCell ref="B14:B20"/>
    <mergeCell ref="B44:B48"/>
    <mergeCell ref="D4:G4"/>
    <mergeCell ref="A21:A25"/>
    <mergeCell ref="B21:B25"/>
    <mergeCell ref="A32:A36"/>
    <mergeCell ref="B32:B36"/>
    <mergeCell ref="A65:A69"/>
    <mergeCell ref="B65:B69"/>
    <mergeCell ref="A70:A74"/>
    <mergeCell ref="B70:B74"/>
    <mergeCell ref="A60:A64"/>
    <mergeCell ref="B60:B64"/>
  </mergeCells>
  <printOptions horizontalCentered="1"/>
  <pageMargins left="0.7874015748031497" right="0.7874015748031497" top="1.141732283464567" bottom="0.5905511811023623" header="0.31496062992125984" footer="0.31496062992125984"/>
  <pageSetup fitToHeight="17" horizontalDpi="600" verticalDpi="600" orientation="landscape" paperSize="9" scale="65" r:id="rId1"/>
  <rowBreaks count="2" manualBreakCount="2">
    <brk id="30" max="6" man="1"/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2022-11-16T02:18:42Z</dcterms:modified>
  <cp:category/>
  <cp:version/>
  <cp:contentType/>
  <cp:contentStatus/>
</cp:coreProperties>
</file>